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<sst xmlns="http://schemas.openxmlformats.org/spreadsheetml/2006/main" count="96" uniqueCount="92">
  <si>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</si>
  <si>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</si>
  <si>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</si>
  <si>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</si>
  <si>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</si>
  <si>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</si>
  <si>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</si>
  <si>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</si>
  <si>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</si>
  <si>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</si>
  <si>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</si>
  <si>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</si>
  <si>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</si>
  <si>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</si>
  <si>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</si>
  <si>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</si>
  <si>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</si>
  <si>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dr Alexandra Stan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</si>
  <si>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</si>
  <si>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</si>
  <si>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</si>
  <si>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</si>
  <si>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</si>
  <si>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</si>
  <si>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</si>
  <si>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</si>
  <si>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</si>
  <si>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</si>
  <si>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</si>
  <si>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</si>
  <si>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</si>
  <si>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</si>
  <si>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</si>
  <si>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</si>
  <si>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</si>
  <si>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</si>
  <si>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</si>
  <si>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</si>
  <si>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</si>
  <si>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</si>
  <si>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</si>
  <si>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</si>
  <si>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</si>
  <si>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</si>
  <si>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</si>
  <si>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</si>
  <si>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</si>
  <si>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</si>
  <si>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</si>
  <si>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</si>
  <si>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</si>
  <si>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</si>
  <si>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</si>
  <si>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</si>
  <si>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</si>
  <si>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</si>
  <si>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</si>
  <si>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</si>
  <si>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</si>
  <si>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</si>
  <si>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</si>
  <si>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</si>
  <si>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</si>
  <si>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</si>
  <si>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</si>
  <si>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</si>
  <si>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</si>
  <si>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</si>
  <si>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</si>
  <si>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</si>
  <si>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</si>
  <si>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</si>
  <si>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</si>
  <si>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</si>
  <si>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</si>
  <si>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</si>
  <si>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</si>
  <si>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</si>
  <si>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</si>
  <si>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</si>
  <si>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</si>
  <si>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Criteriul de disponibilitate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</si>
  <si>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</si>
  <si>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</si>
  <si>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</si>
  <si>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</si>
  <si>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</si>
  <si>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 Georgeta Ionita</t>
  </si>
  <si>
    <t>Lista furnizorilor de servicii paraclinice de radiologie-imagistica medicala din jud.Dambovita si sumele repartizate pentru octombrie-decembrie 2014,din sumele suplimentate conform adresei CNAS nr.P 7888/24.09.2013,utilizand criteriile din anexa 20 la Ordinul MS/CNAS nr.619/360/2014.</t>
  </si>
  <si>
    <t xml:space="preserve">s-a diminuat cu 40 pct Criteriul evaluare resurse la Promed,ca urmare a iesirii din ctr.a dr.Baditescu Daniela si cu 30 pct.Criteriul de disponibilitate. </t>
  </si>
  <si>
    <t>ec Niculina Sandu</t>
  </si>
  <si>
    <t>13.10.2014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</si>
</sst>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50" t="s">
        <v>31</v>
      </c>
      <c r="L2" s="40" t="s">
        <v>32</v>
      </c>
      <c r="M2" s="40" t="s">
        <v>33</v>
      </c>
      <c r="N2" s="40" t="s">
        <v>34</v>
      </c>
      <c r="O2" s="40" t="s">
        <v>12</v>
      </c>
      <c r="P2" s="40" t="s">
        <v>35</v>
      </c>
      <c r="Q2" s="40" t="s">
        <v>36</v>
      </c>
      <c r="R2" s="40" t="s">
        <v>37</v>
      </c>
      <c r="S2" s="40" t="s">
        <v>38</v>
      </c>
      <c r="T2" s="40" t="s">
        <v>39</v>
      </c>
      <c r="U2" s="40" t="s">
        <v>40</v>
      </c>
      <c r="V2" s="40" t="s">
        <v>41</v>
      </c>
      <c r="W2" s="40" t="s">
        <v>42</v>
      </c>
      <c r="X2" s="40" t="s">
        <v>43</v>
      </c>
      <c r="Y2" s="40" t="s">
        <v>44</v>
      </c>
      <c r="Z2" s="40" t="s">
        <v>45</v>
      </c>
      <c r="AA2" s="40" t="s">
        <v>46</v>
      </c>
      <c r="AB2" s="40" t="s">
        <v>47</v>
      </c>
      <c r="AC2" s="40" t="s">
        <v>48</v>
      </c>
      <c r="AD2" s="40" t="s">
        <v>49</v>
      </c>
      <c r="AE2" s="40" t="s">
        <v>50</v>
      </c>
      <c r="AF2" s="40" t="s">
        <v>54</v>
      </c>
      <c r="AG2" s="40" t="s">
        <v>55</v>
      </c>
      <c r="AH2" s="40" t="s">
        <v>56</v>
      </c>
      <c r="AI2" s="40" t="s">
        <v>57</v>
      </c>
      <c r="AJ2" s="40" t="s">
        <v>58</v>
      </c>
      <c r="AK2" s="40" t="s">
        <v>59</v>
      </c>
      <c r="AL2" s="40" t="s">
        <v>60</v>
      </c>
      <c r="AM2" s="40" t="s">
        <v>61</v>
      </c>
      <c r="AN2" s="40" t="s">
        <v>62</v>
      </c>
      <c r="AO2" s="40" t="s">
        <v>51</v>
      </c>
      <c r="AP2" s="40" t="s">
        <v>52</v>
      </c>
      <c r="AQ2" s="40" t="s">
        <v>53</v>
      </c>
      <c r="AR2" s="40" t="s">
        <v>63</v>
      </c>
      <c r="AS2" s="40" t="s">
        <v>64</v>
      </c>
      <c r="AT2" s="40" t="s">
        <v>65</v>
      </c>
      <c r="AU2" s="40" t="s">
        <v>66</v>
      </c>
      <c r="AV2" s="40" t="s">
        <v>67</v>
      </c>
      <c r="AW2" s="40" t="s">
        <v>68</v>
      </c>
      <c r="AX2" s="40" t="s">
        <v>69</v>
      </c>
      <c r="AY2" s="40" t="s">
        <v>70</v>
      </c>
      <c r="AZ2" s="40" t="s">
        <v>71</v>
      </c>
      <c r="BA2" s="40" t="s">
        <v>72</v>
      </c>
      <c r="BB2" s="40" t="s">
        <v>73</v>
      </c>
      <c r="BC2" s="40" t="s">
        <v>74</v>
      </c>
      <c r="BD2" s="51" t="s">
        <v>75</v>
      </c>
      <c r="BE2" s="40" t="s">
        <v>76</v>
      </c>
      <c r="BF2" s="40" t="s">
        <v>77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 t="e">
        <f>MAX(BG9,BG11)</f>
        <v>#NAME?</v>
      </c>
      <c r="BH3" s="23" t="e">
        <f>BG3</f>
        <v>#NAME?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 t="e">
        <f>MIN(BG9,BG11)</f>
        <v>#NAME?</v>
      </c>
      <c r="BH4" s="23" t="e">
        <f>BG4</f>
        <v>#NAME?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 t="e">
        <f t="shared" si="2"/>
        <v>#NAME?</v>
      </c>
      <c r="BH5" s="24" t="e">
        <f>BG5</f>
        <v>#NAME?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20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 t="e">
        <f t="shared" si="4"/>
        <v>#NAME?</v>
      </c>
      <c r="Q9" s="12" t="e">
        <f t="shared" si="4"/>
        <v>#NAME?</v>
      </c>
      <c r="R9" s="12" t="e">
        <f t="shared" si="4"/>
        <v>#NAME?</v>
      </c>
      <c r="S9" s="12" t="e">
        <f t="shared" si="4"/>
        <v>#NAME?</v>
      </c>
      <c r="T9" s="12" t="e">
        <f t="shared" si="4"/>
        <v>#NAME?</v>
      </c>
      <c r="U9" s="12" t="e">
        <f t="shared" si="4"/>
        <v>#NAME?</v>
      </c>
      <c r="V9" s="12" t="e">
        <f t="shared" si="4"/>
        <v>#NAME?</v>
      </c>
      <c r="W9" s="12" t="e">
        <f t="shared" si="4"/>
        <v>#NAME?</v>
      </c>
      <c r="X9" s="12" t="e">
        <f t="shared" si="4"/>
        <v>#NAME?</v>
      </c>
      <c r="Y9" s="12" t="e">
        <f t="shared" si="4"/>
        <v>#NAME?</v>
      </c>
      <c r="Z9" s="12" t="e">
        <f t="shared" si="4"/>
        <v>#NAME?</v>
      </c>
      <c r="AA9" s="12" t="e">
        <f t="shared" si="4"/>
        <v>#NAME?</v>
      </c>
      <c r="AB9" s="12" t="e">
        <f t="shared" si="4"/>
        <v>#NAME?</v>
      </c>
      <c r="AC9" s="12" t="e">
        <f t="shared" si="4"/>
        <v>#NAME?</v>
      </c>
      <c r="AD9" s="12" t="e">
        <f t="shared" si="4"/>
        <v>#NAME?</v>
      </c>
      <c r="AE9" s="12" t="e">
        <f t="shared" si="4"/>
        <v>#NAME?</v>
      </c>
      <c r="AF9" s="12" t="e">
        <f aca="true" t="shared" si="5" ref="AF9:BF9">IF(AF8&lt;&gt;0,punctaj1(AF4,AF3,AF8),"")</f>
        <v>#NAME?</v>
      </c>
      <c r="AG9" s="12" t="e">
        <f t="shared" si="5"/>
        <v>#NAME?</v>
      </c>
      <c r="AH9" s="12" t="e">
        <f t="shared" si="5"/>
        <v>#NAME?</v>
      </c>
      <c r="AI9" s="12" t="e">
        <f t="shared" si="5"/>
        <v>#NAME?</v>
      </c>
      <c r="AJ9" s="12" t="e">
        <f t="shared" si="5"/>
        <v>#NAME?</v>
      </c>
      <c r="AK9" s="12" t="e">
        <f t="shared" si="5"/>
        <v>#NAME?</v>
      </c>
      <c r="AL9" s="12" t="e">
        <f t="shared" si="5"/>
        <v>#NAME?</v>
      </c>
      <c r="AM9" s="12" t="e">
        <f t="shared" si="5"/>
        <v>#NAME?</v>
      </c>
      <c r="AN9" s="12" t="e">
        <f t="shared" si="5"/>
        <v>#NAME?</v>
      </c>
      <c r="AO9" s="12" t="e">
        <f t="shared" si="5"/>
        <v>#NAME?</v>
      </c>
      <c r="AP9" s="12" t="e">
        <f t="shared" si="5"/>
        <v>#NAME?</v>
      </c>
      <c r="AQ9" s="12" t="e">
        <f t="shared" si="5"/>
        <v>#NAME?</v>
      </c>
      <c r="AR9" s="12" t="e">
        <f t="shared" si="5"/>
        <v>#NAME?</v>
      </c>
      <c r="AS9" s="12" t="e">
        <f t="shared" si="5"/>
        <v>#NAME?</v>
      </c>
      <c r="AT9" s="12" t="e">
        <f t="shared" si="5"/>
        <v>#NAME?</v>
      </c>
      <c r="AU9" s="12" t="e">
        <f t="shared" si="5"/>
        <v>#NAME?</v>
      </c>
      <c r="AV9" s="12" t="e">
        <f t="shared" si="5"/>
        <v>#NAME?</v>
      </c>
      <c r="AW9" s="12" t="e">
        <f t="shared" si="5"/>
        <v>#NAME?</v>
      </c>
      <c r="AX9" s="12">
        <f t="shared" si="5"/>
      </c>
      <c r="AY9" s="12" t="e">
        <f t="shared" si="5"/>
        <v>#NAME?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 t="e">
        <f t="shared" si="5"/>
        <v>#NAME?</v>
      </c>
      <c r="BG9" s="30" t="e">
        <f>SUM(C9:BF9)</f>
        <v>#NAME?</v>
      </c>
      <c r="BH9" s="12" t="e">
        <f>IF(BG9&lt;&gt;0,punctaj1($BH$4,$BH$3,BG9),"")</f>
        <v>#NAME?</v>
      </c>
    </row>
    <row r="10" spans="1:60" ht="15" customHeight="1">
      <c r="A10" s="53" t="s">
        <v>21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 t="e">
        <f>IF(C10&lt;&gt;0,punctaj1(C4,C3,C10),"")</f>
        <v>#NAME?</v>
      </c>
      <c r="D11" s="47" t="e">
        <f aca="true" t="shared" si="6" ref="D11:BF11">IF(D10&lt;&gt;0,punctaj1(D4,D3,D10),"")</f>
        <v>#NAME?</v>
      </c>
      <c r="E11" s="47" t="e">
        <f t="shared" si="6"/>
        <v>#NAME?</v>
      </c>
      <c r="F11" s="47" t="e">
        <f t="shared" si="6"/>
        <v>#NAME?</v>
      </c>
      <c r="G11" s="47" t="e">
        <f t="shared" si="6"/>
        <v>#NAME?</v>
      </c>
      <c r="H11" s="47" t="e">
        <f t="shared" si="6"/>
        <v>#NAME?</v>
      </c>
      <c r="I11" s="47" t="e">
        <f t="shared" si="6"/>
        <v>#NAME?</v>
      </c>
      <c r="J11" s="47" t="e">
        <f t="shared" si="6"/>
        <v>#NAME?</v>
      </c>
      <c r="K11" s="47" t="e">
        <f t="shared" si="6"/>
        <v>#NAME?</v>
      </c>
      <c r="L11" s="47" t="e">
        <f t="shared" si="6"/>
        <v>#NAME?</v>
      </c>
      <c r="M11" s="47" t="e">
        <f t="shared" si="6"/>
        <v>#NAME?</v>
      </c>
      <c r="N11" s="47" t="e">
        <f t="shared" si="6"/>
        <v>#NAME?</v>
      </c>
      <c r="O11" s="47" t="e">
        <f t="shared" si="6"/>
        <v>#NAME?</v>
      </c>
      <c r="P11" s="47" t="e">
        <f t="shared" si="6"/>
        <v>#NAME?</v>
      </c>
      <c r="Q11" s="47" t="e">
        <f t="shared" si="6"/>
        <v>#NAME?</v>
      </c>
      <c r="R11" s="47" t="e">
        <f t="shared" si="6"/>
        <v>#NAME?</v>
      </c>
      <c r="S11" s="47" t="e">
        <f t="shared" si="6"/>
        <v>#NAME?</v>
      </c>
      <c r="T11" s="47" t="e">
        <f t="shared" si="6"/>
        <v>#NAME?</v>
      </c>
      <c r="U11" s="47" t="e">
        <f t="shared" si="6"/>
        <v>#NAME?</v>
      </c>
      <c r="V11" s="47" t="e">
        <f t="shared" si="6"/>
        <v>#NAME?</v>
      </c>
      <c r="W11" s="47" t="e">
        <f t="shared" si="6"/>
        <v>#NAME?</v>
      </c>
      <c r="X11" s="47" t="e">
        <f t="shared" si="6"/>
        <v>#NAME?</v>
      </c>
      <c r="Y11" s="47" t="e">
        <f t="shared" si="6"/>
        <v>#NAME?</v>
      </c>
      <c r="Z11" s="47" t="e">
        <f t="shared" si="6"/>
        <v>#NAME?</v>
      </c>
      <c r="AA11" s="47" t="e">
        <f t="shared" si="6"/>
        <v>#NAME?</v>
      </c>
      <c r="AB11" s="47" t="e">
        <f t="shared" si="6"/>
        <v>#NAME?</v>
      </c>
      <c r="AC11" s="47" t="e">
        <f t="shared" si="6"/>
        <v>#NAME?</v>
      </c>
      <c r="AD11" s="47" t="e">
        <f t="shared" si="6"/>
        <v>#NAME?</v>
      </c>
      <c r="AE11" s="47" t="e">
        <f t="shared" si="6"/>
        <v>#NAME?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 t="e">
        <f t="shared" si="6"/>
        <v>#NAME?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 t="e">
        <f>SUM(C11:BF11)</f>
        <v>#NAME?</v>
      </c>
      <c r="BH11" s="12" t="e">
        <f>IF(BG11&lt;&gt;0,punctaj1($BH$4,$BH$3,BG11),"")</f>
        <v>#NAME?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4"/>
  <sheetViews>
    <sheetView showGridLines="0" tabSelected="1" zoomScalePageLayoutView="0" workbookViewId="0" topLeftCell="A1">
      <selection activeCell="H28" sqref="H28"/>
    </sheetView>
  </sheetViews>
  <sheetFormatPr defaultColWidth="9.140625" defaultRowHeight="12.75"/>
  <cols>
    <col min="1" max="1" width="26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88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78</v>
      </c>
      <c r="C4" s="54" t="s">
        <v>15</v>
      </c>
      <c r="D4" s="54"/>
      <c r="E4" s="54" t="s">
        <v>81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408430</v>
      </c>
      <c r="C7" s="37"/>
      <c r="D7" s="37">
        <f>B7*D5</f>
        <v>367587</v>
      </c>
      <c r="E7" s="35"/>
      <c r="F7" s="35">
        <f>B7*F5</f>
        <v>40843</v>
      </c>
    </row>
    <row r="8" spans="1:6" ht="12.75">
      <c r="A8" s="2" t="s">
        <v>83</v>
      </c>
      <c r="B8" s="38">
        <f aca="true" t="shared" si="0" ref="B8:B14">D8+F8</f>
        <v>194708.590087</v>
      </c>
      <c r="C8" s="39">
        <v>1253.17</v>
      </c>
      <c r="D8" s="18">
        <f aca="true" t="shared" si="1" ref="D8:D14">C8*$D$16</f>
        <v>153865.591087</v>
      </c>
      <c r="E8" s="2">
        <v>30</v>
      </c>
      <c r="F8" s="18">
        <f aca="true" t="shared" si="2" ref="F8:F14">E8*$F$16</f>
        <v>40842.998999999996</v>
      </c>
    </row>
    <row r="9" spans="1:6" ht="12.75">
      <c r="A9" s="2" t="s">
        <v>82</v>
      </c>
      <c r="B9" s="38">
        <f t="shared" si="0"/>
        <v>68234.368514</v>
      </c>
      <c r="C9" s="39">
        <v>555.74</v>
      </c>
      <c r="D9" s="18">
        <f t="shared" si="1"/>
        <v>68234.368514</v>
      </c>
      <c r="E9" s="2"/>
      <c r="F9" s="18">
        <f t="shared" si="2"/>
        <v>0</v>
      </c>
    </row>
    <row r="10" spans="1:6" ht="12.75">
      <c r="A10" s="2" t="str">
        <f>categorie!A10</f>
        <v>Almina Trading SRL Targoviste</v>
      </c>
      <c r="B10" s="38">
        <f t="shared" si="0"/>
        <v>56593.492422999996</v>
      </c>
      <c r="C10" s="39">
        <v>460.93</v>
      </c>
      <c r="D10" s="18">
        <f t="shared" si="1"/>
        <v>56593.492422999996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44323.9771</v>
      </c>
      <c r="C11" s="39">
        <v>361</v>
      </c>
      <c r="D11" s="18">
        <f t="shared" si="1"/>
        <v>44323.9771</v>
      </c>
      <c r="E11" s="39"/>
      <c r="F11" s="18">
        <f t="shared" si="2"/>
        <v>0</v>
      </c>
    </row>
    <row r="12" spans="1:6" ht="12.75">
      <c r="A12" s="2" t="s">
        <v>85</v>
      </c>
      <c r="B12" s="38">
        <f t="shared" si="0"/>
        <v>19153.851599999998</v>
      </c>
      <c r="C12" s="39">
        <v>156</v>
      </c>
      <c r="D12" s="18">
        <f t="shared" si="1"/>
        <v>19153.851599999998</v>
      </c>
      <c r="E12" s="2"/>
      <c r="F12" s="18">
        <f t="shared" si="2"/>
        <v>0</v>
      </c>
    </row>
    <row r="13" spans="1:6" ht="12.75">
      <c r="A13" s="2" t="s">
        <v>84</v>
      </c>
      <c r="B13" s="38">
        <f t="shared" si="0"/>
        <v>12892.0155</v>
      </c>
      <c r="C13" s="39">
        <v>105</v>
      </c>
      <c r="D13" s="18">
        <f t="shared" si="1"/>
        <v>12892.0155</v>
      </c>
      <c r="E13" s="2"/>
      <c r="F13" s="18">
        <f t="shared" si="2"/>
        <v>0</v>
      </c>
    </row>
    <row r="14" spans="1:6" ht="12.75">
      <c r="A14" s="2" t="s">
        <v>86</v>
      </c>
      <c r="B14" s="38">
        <f t="shared" si="0"/>
        <v>12523.672199999999</v>
      </c>
      <c r="C14" s="39">
        <v>102</v>
      </c>
      <c r="D14" s="18">
        <f t="shared" si="1"/>
        <v>12523.672199999999</v>
      </c>
      <c r="E14" s="2"/>
      <c r="F14" s="18">
        <f t="shared" si="2"/>
        <v>0</v>
      </c>
    </row>
    <row r="15" spans="1:6" ht="12.75">
      <c r="A15" s="14" t="s">
        <v>22</v>
      </c>
      <c r="B15" s="7">
        <f>SUM(B8:B14)</f>
        <v>408429.967424</v>
      </c>
      <c r="C15" s="7">
        <f>SUM(C8:C14)</f>
        <v>2993.84</v>
      </c>
      <c r="D15" s="7">
        <f>SUM(D8:D14)</f>
        <v>367586.96842399996</v>
      </c>
      <c r="E15" s="7">
        <f>SUM(E8:E14)</f>
        <v>30</v>
      </c>
      <c r="F15" s="7">
        <f>SUM(F8:F14)</f>
        <v>40842.998999999996</v>
      </c>
    </row>
    <row r="16" spans="1:6" ht="12.75">
      <c r="A16" s="2" t="s">
        <v>4</v>
      </c>
      <c r="B16" s="5"/>
      <c r="C16" s="8"/>
      <c r="D16" s="8">
        <f>ROUND(D7/C15,4)</f>
        <v>122.7811</v>
      </c>
      <c r="E16" s="8"/>
      <c r="F16" s="8">
        <f>ROUND(F7/E15,4)</f>
        <v>1361.4333</v>
      </c>
    </row>
    <row r="18" spans="1:6" ht="12.75">
      <c r="A18" s="58" t="s">
        <v>89</v>
      </c>
      <c r="B18" s="59"/>
      <c r="C18" s="59"/>
      <c r="D18" s="59"/>
      <c r="E18" s="59"/>
      <c r="F18" s="59"/>
    </row>
    <row r="19" spans="1:6" ht="12.75">
      <c r="A19" s="59"/>
      <c r="B19" s="59"/>
      <c r="C19" s="59"/>
      <c r="D19" s="59"/>
      <c r="E19" s="59"/>
      <c r="F19" s="59"/>
    </row>
    <row r="21" spans="1:4" ht="12.75">
      <c r="A21" s="1" t="s">
        <v>6</v>
      </c>
      <c r="B21" s="1"/>
      <c r="C21" s="1"/>
      <c r="D21" s="1" t="s">
        <v>91</v>
      </c>
    </row>
    <row r="22" spans="1:4" ht="12.75">
      <c r="A22" s="1" t="s">
        <v>17</v>
      </c>
      <c r="B22" s="1"/>
      <c r="C22" s="1"/>
      <c r="D22" s="1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90</v>
      </c>
      <c r="B27" s="1"/>
      <c r="C27" s="1" t="s">
        <v>79</v>
      </c>
      <c r="D27" s="3"/>
    </row>
    <row r="28" spans="1:4" ht="12.75">
      <c r="A28" s="3"/>
      <c r="B28" s="3"/>
      <c r="C28" s="3"/>
      <c r="D28" s="3"/>
    </row>
    <row r="29" spans="1:5" ht="12.75">
      <c r="A29" s="3"/>
      <c r="B29" s="3"/>
      <c r="C29" s="3"/>
      <c r="D29" s="3"/>
      <c r="E29" s="3"/>
    </row>
    <row r="30" spans="1:4" ht="12.75">
      <c r="A30" s="3"/>
      <c r="B30" s="3"/>
      <c r="C30" s="3"/>
      <c r="D30" s="3"/>
    </row>
    <row r="31" spans="1:4" ht="12.75">
      <c r="A31" s="3" t="s">
        <v>80</v>
      </c>
      <c r="B31" s="3"/>
      <c r="C31" s="3"/>
      <c r="D31" s="3"/>
    </row>
    <row r="32" spans="1:4" ht="12.75">
      <c r="A32" s="3" t="s">
        <v>87</v>
      </c>
      <c r="B32" s="3"/>
      <c r="C32" s="3" t="s">
        <v>18</v>
      </c>
      <c r="D32" s="3"/>
    </row>
    <row r="33" spans="1:4" ht="12.75">
      <c r="A33" s="3"/>
      <c r="B33" s="3"/>
      <c r="C33" s="3" t="s">
        <v>19</v>
      </c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</sheetData>
  <sheetProtection/>
  <mergeCells count="5">
    <mergeCell ref="E4:F4"/>
    <mergeCell ref="A4:A6"/>
    <mergeCell ref="C4:D4"/>
    <mergeCell ref="A1:F3"/>
    <mergeCell ref="A18:F19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2014-04-30T06:47:17Z</cp:lastPrinted>
  <dcterms:created xsi:type="dcterms:W3CDTF">2003-01-21T08:22:40Z</dcterms:created>
  <dcterms:modified xsi:type="dcterms:W3CDTF">2016-01-08T09:44:36Z</dcterms:modified>
  <cp:category/>
  <cp:version/>
  <cp:contentType/>
  <cp:contentStatus/>
</cp:coreProperties>
</file>